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0" windowWidth="11595" windowHeight="8640" activeTab="1"/>
  </bookViews>
  <sheets>
    <sheet name="Kostenkalk (roh)" sheetId="2" r:id="rId1"/>
    <sheet name="Kostenkalk (fertig)" sheetId="8" r:id="rId2"/>
    <sheet name="Grunddaten" sheetId="10" r:id="rId3"/>
  </sheets>
  <calcPr calcId="144525"/>
</workbook>
</file>

<file path=xl/calcChain.xml><?xml version="1.0" encoding="utf-8"?>
<calcChain xmlns="http://schemas.openxmlformats.org/spreadsheetml/2006/main">
  <c r="M30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8" i="2"/>
  <c r="M27" i="2"/>
  <c r="M29" i="2"/>
  <c r="M7" i="2"/>
  <c r="F16" i="2"/>
  <c r="H16" i="2" s="1"/>
  <c r="I16" i="2" s="1"/>
  <c r="J16" i="2" l="1"/>
  <c r="F15" i="2"/>
  <c r="H15" i="2" s="1"/>
  <c r="I15" i="2" l="1"/>
  <c r="J15" i="2" s="1"/>
  <c r="K16" i="2"/>
  <c r="L16" i="2" s="1"/>
  <c r="F14" i="2"/>
  <c r="H14" i="2" s="1"/>
  <c r="F23" i="2"/>
  <c r="H23" i="2" s="1"/>
  <c r="I23" i="2" s="1"/>
  <c r="F10" i="2"/>
  <c r="H10" i="2" s="1"/>
  <c r="F26" i="2"/>
  <c r="H26" i="2" s="1"/>
  <c r="I26" i="2" s="1"/>
  <c r="F24" i="2"/>
  <c r="H24" i="2" s="1"/>
  <c r="F11" i="2"/>
  <c r="H11" i="2" s="1"/>
  <c r="F12" i="2"/>
  <c r="H12" i="2" s="1"/>
  <c r="F13" i="2"/>
  <c r="H13" i="2" s="1"/>
  <c r="F20" i="2"/>
  <c r="H20" i="2" s="1"/>
  <c r="F27" i="2"/>
  <c r="H27" i="2" s="1"/>
  <c r="F21" i="2"/>
  <c r="H21" i="2" s="1"/>
  <c r="F18" i="2"/>
  <c r="H18" i="2" s="1"/>
  <c r="F19" i="2"/>
  <c r="H19" i="2" s="1"/>
  <c r="F17" i="2"/>
  <c r="H17" i="2" s="1"/>
  <c r="F28" i="2"/>
  <c r="H28" i="2" s="1"/>
  <c r="F29" i="2"/>
  <c r="H29" i="2" s="1"/>
  <c r="G30" i="2" s="1"/>
  <c r="F9" i="2"/>
  <c r="H9" i="2" s="1"/>
  <c r="I12" i="2" l="1"/>
  <c r="J12" i="2" s="1"/>
  <c r="K15" i="2"/>
  <c r="L15" i="2" s="1"/>
  <c r="I14" i="2"/>
  <c r="J14" i="2" s="1"/>
  <c r="J23" i="2"/>
  <c r="I9" i="2"/>
  <c r="J9" i="2" s="1"/>
  <c r="I24" i="2"/>
  <c r="J24" i="2" s="1"/>
  <c r="I21" i="2"/>
  <c r="J21" i="2" s="1"/>
  <c r="I28" i="2"/>
  <c r="J28" i="2" s="1"/>
  <c r="I11" i="2"/>
  <c r="J11" i="2" s="1"/>
  <c r="I10" i="2"/>
  <c r="I27" i="2"/>
  <c r="J27" i="2" s="1"/>
  <c r="I19" i="2"/>
  <c r="J19" i="2" s="1"/>
  <c r="I18" i="2"/>
  <c r="J18" i="2" s="1"/>
  <c r="I29" i="2"/>
  <c r="J29" i="2" s="1"/>
  <c r="I20" i="2"/>
  <c r="J20" i="2" s="1"/>
  <c r="J26" i="2"/>
  <c r="I17" i="2"/>
  <c r="J17" i="2" s="1"/>
  <c r="I13" i="2"/>
  <c r="J13" i="2" s="1"/>
  <c r="F30" i="2"/>
  <c r="L7" i="8"/>
  <c r="L9" i="8"/>
  <c r="L10" i="8"/>
  <c r="L11" i="8"/>
  <c r="L12" i="8"/>
  <c r="L13" i="8"/>
  <c r="L14" i="8"/>
  <c r="L15" i="8"/>
  <c r="L16" i="8"/>
  <c r="L17" i="8"/>
  <c r="L18" i="8"/>
  <c r="L19" i="8"/>
  <c r="L8" i="8"/>
  <c r="H30" i="2" l="1"/>
  <c r="K14" i="2"/>
  <c r="L14" i="2" s="1"/>
  <c r="K23" i="2"/>
  <c r="L23" i="2" s="1"/>
  <c r="K9" i="2"/>
  <c r="L9" i="2" s="1"/>
  <c r="K18" i="2"/>
  <c r="L18" i="2" s="1"/>
  <c r="K29" i="2"/>
  <c r="L29" i="2" s="1"/>
  <c r="K19" i="2"/>
  <c r="L19" i="2" s="1"/>
  <c r="K20" i="2"/>
  <c r="L20" i="2" s="1"/>
  <c r="K13" i="2"/>
  <c r="L13" i="2" s="1"/>
  <c r="K11" i="2"/>
  <c r="L11" i="2" s="1"/>
  <c r="K12" i="2"/>
  <c r="L12" i="2" s="1"/>
  <c r="I30" i="2"/>
  <c r="K24" i="2"/>
  <c r="L24" i="2" s="1"/>
  <c r="K26" i="2"/>
  <c r="L26" i="2" s="1"/>
  <c r="K27" i="2"/>
  <c r="L27" i="2" s="1"/>
  <c r="K17" i="2"/>
  <c r="L17" i="2" s="1"/>
  <c r="J10" i="2"/>
  <c r="K28" i="2"/>
  <c r="L28" i="2" s="1"/>
  <c r="K21" i="2"/>
  <c r="L21" i="2" s="1"/>
  <c r="F19" i="8"/>
  <c r="E18" i="8"/>
  <c r="G18" i="8" s="1"/>
  <c r="E17" i="8"/>
  <c r="G17" i="8" s="1"/>
  <c r="E16" i="8"/>
  <c r="G16" i="8" s="1"/>
  <c r="E15" i="8"/>
  <c r="G15" i="8" s="1"/>
  <c r="E14" i="8"/>
  <c r="G14" i="8" s="1"/>
  <c r="E13" i="8"/>
  <c r="G13" i="8" s="1"/>
  <c r="E12" i="8"/>
  <c r="G12" i="8" s="1"/>
  <c r="E11" i="8"/>
  <c r="G11" i="8" s="1"/>
  <c r="E10" i="8"/>
  <c r="G10" i="8" s="1"/>
  <c r="E9" i="8"/>
  <c r="G9" i="8" s="1"/>
  <c r="E8" i="8"/>
  <c r="J30" i="2" l="1"/>
  <c r="K10" i="2"/>
  <c r="K30" i="2" s="1"/>
  <c r="H10" i="8"/>
  <c r="I10" i="8" s="1"/>
  <c r="H12" i="8"/>
  <c r="I12" i="8" s="1"/>
  <c r="H14" i="8"/>
  <c r="I14" i="8" s="1"/>
  <c r="H16" i="8"/>
  <c r="I16" i="8" s="1"/>
  <c r="H18" i="8"/>
  <c r="I18" i="8" s="1"/>
  <c r="H9" i="8"/>
  <c r="I9" i="8" s="1"/>
  <c r="H11" i="8"/>
  <c r="I11" i="8" s="1"/>
  <c r="H13" i="8"/>
  <c r="I13" i="8" s="1"/>
  <c r="H15" i="8"/>
  <c r="I15" i="8" s="1"/>
  <c r="H17" i="8"/>
  <c r="I17" i="8" s="1"/>
  <c r="G8" i="8"/>
  <c r="E19" i="8"/>
  <c r="L10" i="2" l="1"/>
  <c r="L30" i="2" s="1"/>
  <c r="J15" i="8"/>
  <c r="K15" i="8" s="1"/>
  <c r="J17" i="8"/>
  <c r="K17" i="8" s="1"/>
  <c r="J13" i="8"/>
  <c r="K13" i="8" s="1"/>
  <c r="J9" i="8"/>
  <c r="K9" i="8" s="1"/>
  <c r="J16" i="8"/>
  <c r="K16" i="8" s="1"/>
  <c r="J12" i="8"/>
  <c r="K12" i="8" s="1"/>
  <c r="J11" i="8"/>
  <c r="K11" i="8" s="1"/>
  <c r="J18" i="8"/>
  <c r="K18" i="8" s="1"/>
  <c r="J14" i="8"/>
  <c r="K14" i="8" s="1"/>
  <c r="J10" i="8"/>
  <c r="K10" i="8" s="1"/>
  <c r="G19" i="8"/>
  <c r="H8" i="8"/>
  <c r="H19" i="8" s="1"/>
  <c r="I8" i="8" l="1"/>
  <c r="I19" i="8" s="1"/>
  <c r="J8" i="8" l="1"/>
  <c r="J19" i="8" s="1"/>
  <c r="K8" i="8" l="1"/>
  <c r="K19" i="8" s="1"/>
</calcChain>
</file>

<file path=xl/sharedStrings.xml><?xml version="1.0" encoding="utf-8"?>
<sst xmlns="http://schemas.openxmlformats.org/spreadsheetml/2006/main" count="91" uniqueCount="53">
  <si>
    <t>Teile</t>
  </si>
  <si>
    <t>Kabelbaum</t>
  </si>
  <si>
    <t>Preis pro Stück</t>
  </si>
  <si>
    <t>Gesamtkosten</t>
  </si>
  <si>
    <t>Endpreis für Kunde</t>
  </si>
  <si>
    <t>Materialkosten</t>
  </si>
  <si>
    <t>Reifen</t>
  </si>
  <si>
    <t>Lenkrad</t>
  </si>
  <si>
    <t>Sitze</t>
  </si>
  <si>
    <t>Motor</t>
  </si>
  <si>
    <t>Karosserie</t>
  </si>
  <si>
    <t>Kopfstützen</t>
  </si>
  <si>
    <t>Motorhaube</t>
  </si>
  <si>
    <t>Kofferraumdeckel</t>
  </si>
  <si>
    <t>Lautsprecher</t>
  </si>
  <si>
    <t>Menge</t>
  </si>
  <si>
    <t>Mittelkonsole</t>
  </si>
  <si>
    <t>Nettopreis 
für Kunden</t>
  </si>
  <si>
    <t>Endpreis
für Kunden</t>
  </si>
  <si>
    <t>Autofaktura Haschnik &amp; Söhne</t>
  </si>
  <si>
    <t>Blinker</t>
  </si>
  <si>
    <t>Rückspiegel</t>
  </si>
  <si>
    <t>Außenspiegel</t>
  </si>
  <si>
    <t>Scheinwerfer</t>
  </si>
  <si>
    <t>Grunddaten</t>
  </si>
  <si>
    <t>Sonderpreis</t>
  </si>
  <si>
    <t>x</t>
  </si>
  <si>
    <t>Gesamtsumme</t>
  </si>
  <si>
    <t>Mehrwertsteuer</t>
  </si>
  <si>
    <t>Sonst. Kosten</t>
  </si>
  <si>
    <t>Grundausstattung</t>
  </si>
  <si>
    <t>Sicherheitsausstattung</t>
  </si>
  <si>
    <t>Interior</t>
  </si>
  <si>
    <t>Produktionskosten</t>
  </si>
  <si>
    <t>Sonstige Kosten</t>
  </si>
  <si>
    <t>Material-
kosten</t>
  </si>
  <si>
    <t>Montage-
kosten</t>
  </si>
  <si>
    <t>Gesamt-
kosten</t>
  </si>
  <si>
    <t>Mehrwert-steuer</t>
  </si>
  <si>
    <t>Airbags</t>
  </si>
  <si>
    <t>Endpreis für Kunden</t>
  </si>
  <si>
    <t>MwSt</t>
  </si>
  <si>
    <t>Tankdeckel</t>
  </si>
  <si>
    <t>Rückleuchten</t>
  </si>
  <si>
    <t>Bremslichter</t>
  </si>
  <si>
    <t>Lieferdatum</t>
  </si>
  <si>
    <t>Montage-kosten</t>
  </si>
  <si>
    <t>Material-kosten</t>
  </si>
  <si>
    <t>Sonder-preis</t>
  </si>
  <si>
    <t>Kosten
 der Produktion</t>
  </si>
  <si>
    <t>Nettopreis
für Kunden</t>
  </si>
  <si>
    <t>Sonstige 
Kosten</t>
  </si>
  <si>
    <t>Grenzwert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</si>
</sst>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_ ;\-#,##0.00\ "/>
  </numFmts>
  <fonts count="8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0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rgb="FFB2B2B2"/>
      </left>
      <right style="thin">
        <color rgb="FFB2B2B2"/>
      </right>
      <top style="thin">
        <color theme="3"/>
      </top>
      <bottom style="double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B2B2B2"/>
      </right>
      <top style="thin">
        <color theme="3"/>
      </top>
      <bottom style="thin">
        <color theme="3"/>
      </bottom>
      <diagonal/>
    </border>
    <border>
      <left style="thin">
        <color rgb="FFB2B2B2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rgb="FFB2B2B2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double">
        <color rgb="FFFF0000"/>
      </bottom>
      <diagonal/>
    </border>
  </borders>
  <cellStyleXfs count="2">
    <xf numFmtId="0" fontId="0" fillId="0" borderId="0"/>
    <xf numFmtId="0" fontId="3" fillId="2" borderId="1" applyNumberFormat="0" applyFont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/>
    <xf numFmtId="0" fontId="2" fillId="0" borderId="11" xfId="0" applyFont="1" applyBorder="1"/>
    <xf numFmtId="0" fontId="2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/>
    <xf numFmtId="0" fontId="2" fillId="3" borderId="15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/>
    <xf numFmtId="4" fontId="2" fillId="0" borderId="0" xfId="0" applyNumberFormat="1" applyFont="1" applyBorder="1"/>
    <xf numFmtId="4" fontId="2" fillId="0" borderId="12" xfId="0" applyNumberFormat="1" applyFont="1" applyBorder="1"/>
    <xf numFmtId="4" fontId="2" fillId="0" borderId="7" xfId="0" applyNumberFormat="1" applyFont="1" applyFill="1" applyBorder="1"/>
    <xf numFmtId="4" fontId="2" fillId="0" borderId="6" xfId="0" applyNumberFormat="1" applyFont="1" applyBorder="1"/>
    <xf numFmtId="4" fontId="2" fillId="0" borderId="7" xfId="0" applyNumberFormat="1" applyFont="1" applyBorder="1"/>
    <xf numFmtId="0" fontId="2" fillId="2" borderId="16" xfId="1" applyFont="1" applyBorder="1"/>
    <xf numFmtId="164" fontId="2" fillId="2" borderId="16" xfId="1" applyNumberFormat="1" applyFont="1" applyBorder="1"/>
    <xf numFmtId="4" fontId="2" fillId="2" borderId="16" xfId="1" applyNumberFormat="1" applyFont="1" applyBorder="1"/>
    <xf numFmtId="0" fontId="2" fillId="0" borderId="0" xfId="0" applyFont="1" applyAlignment="1">
      <alignment horizontal="center" vertical="center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2" borderId="16" xfId="1" applyFont="1" applyBorder="1" applyAlignment="1">
      <alignment horizontal="right"/>
    </xf>
    <xf numFmtId="0" fontId="2" fillId="3" borderId="14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 wrapText="1"/>
    </xf>
    <xf numFmtId="4" fontId="2" fillId="0" borderId="12" xfId="0" applyNumberFormat="1" applyFont="1" applyFill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3" fillId="0" borderId="0" xfId="0" applyFont="1"/>
    <xf numFmtId="20" fontId="2" fillId="0" borderId="17" xfId="0" applyNumberFormat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9" fontId="2" fillId="2" borderId="19" xfId="1" applyNumberFormat="1" applyFont="1" applyBorder="1" applyAlignment="1">
      <alignment horizontal="center" vertical="center"/>
    </xf>
    <xf numFmtId="9" fontId="2" fillId="0" borderId="20" xfId="1" applyNumberFormat="1" applyFont="1" applyFill="1" applyBorder="1" applyAlignment="1">
      <alignment horizontal="center" vertical="center"/>
    </xf>
    <xf numFmtId="9" fontId="0" fillId="0" borderId="0" xfId="0" applyNumberFormat="1"/>
    <xf numFmtId="165" fontId="0" fillId="0" borderId="0" xfId="0" applyNumberFormat="1" applyBorder="1" applyProtection="1"/>
    <xf numFmtId="165" fontId="0" fillId="0" borderId="0" xfId="0" applyNumberFormat="1" applyFill="1" applyBorder="1" applyProtection="1"/>
    <xf numFmtId="165" fontId="0" fillId="0" borderId="31" xfId="0" applyNumberFormat="1" applyBorder="1" applyProtection="1"/>
    <xf numFmtId="165" fontId="3" fillId="0" borderId="0" xfId="0" applyNumberFormat="1" applyFont="1" applyFill="1" applyBorder="1" applyProtection="1">
      <protection locked="0"/>
    </xf>
    <xf numFmtId="165" fontId="3" fillId="0" borderId="31" xfId="0" applyNumberFormat="1" applyFont="1" applyFill="1" applyBorder="1" applyProtection="1">
      <protection locked="0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/>
    <xf numFmtId="0" fontId="0" fillId="0" borderId="27" xfId="0" applyBorder="1" applyProtection="1"/>
    <xf numFmtId="0" fontId="0" fillId="0" borderId="0" xfId="0" applyProtection="1"/>
    <xf numFmtId="0" fontId="5" fillId="0" borderId="0" xfId="0" applyFont="1" applyBorder="1" applyAlignment="1" applyProtection="1">
      <alignment horizontal="left" vertical="center"/>
    </xf>
    <xf numFmtId="0" fontId="0" fillId="4" borderId="22" xfId="0" applyFill="1" applyBorder="1" applyAlignment="1" applyProtection="1">
      <alignment vertical="center" textRotation="45" wrapText="1"/>
    </xf>
    <xf numFmtId="14" fontId="3" fillId="4" borderId="23" xfId="0" applyNumberFormat="1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0" fillId="4" borderId="23" xfId="0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/>
    </xf>
    <xf numFmtId="0" fontId="0" fillId="4" borderId="24" xfId="0" applyFill="1" applyBorder="1" applyAlignment="1" applyProtection="1">
      <alignment vertical="center" textRotation="135" wrapText="1"/>
    </xf>
    <xf numFmtId="0" fontId="5" fillId="0" borderId="0" xfId="0" applyFont="1" applyAlignment="1" applyProtection="1">
      <alignment horizontal="left" vertical="center" wrapText="1"/>
    </xf>
    <xf numFmtId="0" fontId="7" fillId="4" borderId="25" xfId="0" applyFont="1" applyFill="1" applyBorder="1" applyProtection="1"/>
    <xf numFmtId="14" fontId="0" fillId="0" borderId="25" xfId="0" applyNumberFormat="1" applyBorder="1" applyProtection="1"/>
    <xf numFmtId="0" fontId="7" fillId="4" borderId="27" xfId="0" applyFont="1" applyFill="1" applyBorder="1" applyAlignment="1" applyProtection="1">
      <alignment horizontal="right"/>
    </xf>
    <xf numFmtId="0" fontId="3" fillId="4" borderId="25" xfId="0" applyFont="1" applyFill="1" applyBorder="1" applyAlignment="1" applyProtection="1">
      <alignment horizontal="left" indent="1"/>
    </xf>
    <xf numFmtId="14" fontId="3" fillId="0" borderId="25" xfId="0" applyNumberFormat="1" applyFont="1" applyBorder="1" applyProtection="1"/>
    <xf numFmtId="0" fontId="0" fillId="0" borderId="0" xfId="0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165" fontId="0" fillId="0" borderId="27" xfId="0" applyNumberFormat="1" applyBorder="1" applyProtection="1"/>
    <xf numFmtId="0" fontId="0" fillId="4" borderId="27" xfId="0" applyFill="1" applyBorder="1" applyAlignment="1" applyProtection="1">
      <alignment horizontal="right" indent="1"/>
    </xf>
    <xf numFmtId="0" fontId="5" fillId="0" borderId="0" xfId="0" applyFont="1" applyProtection="1"/>
    <xf numFmtId="0" fontId="0" fillId="4" borderId="25" xfId="0" applyFill="1" applyBorder="1" applyAlignment="1" applyProtection="1">
      <alignment horizontal="left" indent="1"/>
    </xf>
    <xf numFmtId="165" fontId="3" fillId="0" borderId="0" xfId="0" applyNumberFormat="1" applyFont="1" applyBorder="1" applyAlignment="1" applyProtection="1">
      <alignment horizontal="center"/>
    </xf>
    <xf numFmtId="14" fontId="3" fillId="0" borderId="25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165" fontId="3" fillId="0" borderId="0" xfId="0" applyNumberFormat="1" applyFont="1" applyFill="1" applyBorder="1" applyProtection="1"/>
    <xf numFmtId="165" fontId="0" fillId="0" borderId="0" xfId="0" applyNumberFormat="1" applyFill="1" applyBorder="1" applyAlignment="1" applyProtection="1">
      <alignment horizontal="center"/>
    </xf>
    <xf numFmtId="165" fontId="0" fillId="0" borderId="27" xfId="0" applyNumberFormat="1" applyFill="1" applyBorder="1" applyProtection="1"/>
    <xf numFmtId="165" fontId="0" fillId="5" borderId="27" xfId="0" applyNumberFormat="1" applyFill="1" applyBorder="1" applyProtection="1"/>
    <xf numFmtId="165" fontId="0" fillId="5" borderId="0" xfId="0" applyNumberFormat="1" applyFill="1" applyBorder="1" applyProtection="1"/>
    <xf numFmtId="165" fontId="3" fillId="0" borderId="0" xfId="0" applyNumberFormat="1" applyFont="1" applyBorder="1" applyAlignment="1" applyProtection="1"/>
    <xf numFmtId="0" fontId="0" fillId="4" borderId="26" xfId="0" applyFill="1" applyBorder="1" applyAlignment="1" applyProtection="1">
      <alignment horizontal="left" indent="1"/>
    </xf>
    <xf numFmtId="14" fontId="3" fillId="0" borderId="26" xfId="0" applyNumberFormat="1" applyFont="1" applyBorder="1" applyProtection="1"/>
    <xf numFmtId="0" fontId="0" fillId="0" borderId="31" xfId="0" applyBorder="1" applyAlignment="1" applyProtection="1">
      <alignment horizontal="center"/>
    </xf>
    <xf numFmtId="165" fontId="0" fillId="0" borderId="31" xfId="0" applyNumberFormat="1" applyBorder="1" applyAlignment="1" applyProtection="1">
      <alignment horizontal="center"/>
    </xf>
    <xf numFmtId="165" fontId="0" fillId="0" borderId="28" xfId="0" applyNumberFormat="1" applyBorder="1" applyProtection="1"/>
    <xf numFmtId="0" fontId="0" fillId="4" borderId="28" xfId="0" applyFill="1" applyBorder="1" applyAlignment="1" applyProtection="1">
      <alignment horizontal="right" indent="1"/>
    </xf>
    <xf numFmtId="0" fontId="0" fillId="4" borderId="32" xfId="0" applyFill="1" applyBorder="1" applyProtection="1"/>
    <xf numFmtId="14" fontId="0" fillId="0" borderId="32" xfId="0" applyNumberFormat="1" applyBorder="1" applyProtection="1"/>
    <xf numFmtId="0" fontId="0" fillId="0" borderId="32" xfId="0" applyBorder="1" applyProtection="1"/>
    <xf numFmtId="165" fontId="0" fillId="0" borderId="32" xfId="0" applyNumberFormat="1" applyBorder="1" applyProtection="1"/>
    <xf numFmtId="0" fontId="0" fillId="4" borderId="32" xfId="0" applyFill="1" applyBorder="1" applyAlignment="1" applyProtection="1">
      <alignment horizontal="right"/>
    </xf>
    <xf numFmtId="14" fontId="0" fillId="0" borderId="0" xfId="0" applyNumberFormat="1" applyProtection="1"/>
    <xf numFmtId="14" fontId="5" fillId="0" borderId="0" xfId="0" applyNumberFormat="1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4" fontId="5" fillId="0" borderId="21" xfId="0" applyNumberFormat="1" applyFont="1" applyBorder="1" applyAlignment="1" applyProtection="1">
      <alignment horizontal="center" vertical="center"/>
    </xf>
    <xf numFmtId="14" fontId="5" fillId="0" borderId="29" xfId="0" applyNumberFormat="1" applyFont="1" applyBorder="1" applyAlignment="1" applyProtection="1">
      <alignment horizontal="center" vertical="center"/>
    </xf>
    <xf numFmtId="14" fontId="5" fillId="0" borderId="30" xfId="0" applyNumberFormat="1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tiz" xfId="1" builtinId="10"/>
    <cellStyle name="Standard" xfId="0" builtinId="0"/>
  </cellStyles>
  <dxfs count="1">
    <dxf>
      <font>
        <color rgb="FFFFC0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56"/>
  <sheetViews>
    <sheetView zoomScale="80" zoomScaleNormal="80" workbookViewId="0">
      <selection activeCell="D2" sqref="D1:I1048576"/>
    </sheetView>
  </sheetViews>
  <sheetFormatPr baseColWidth="10" defaultColWidth="13.42578125" defaultRowHeight="14.25" outlineLevelCol="1" x14ac:dyDescent="0.2"/>
  <cols>
    <col min="1" max="1" width="19.28515625" style="68" customWidth="1"/>
    <col min="2" max="2" width="15" style="91" customWidth="1"/>
    <col min="3" max="3" width="12.85546875" style="91" customWidth="1"/>
    <col min="4" max="4" width="12.85546875" style="68" hidden="1" customWidth="1" outlineLevel="1"/>
    <col min="5" max="5" width="10.85546875" style="68" hidden="1" customWidth="1" outlineLevel="1"/>
    <col min="6" max="7" width="12.85546875" style="68" hidden="1" customWidth="1" outlineLevel="1"/>
    <col min="8" max="8" width="14.5703125" style="68" hidden="1" customWidth="1" outlineLevel="1"/>
    <col min="9" max="9" width="12.85546875" style="68" hidden="1" customWidth="1" outlineLevel="1"/>
    <col min="10" max="10" width="13.28515625" style="68" customWidth="1" collapsed="1"/>
    <col min="11" max="11" width="15.5703125" style="68" customWidth="1"/>
    <col min="12" max="12" width="12.85546875" style="68" customWidth="1"/>
    <col min="13" max="13" width="16.7109375" style="68" customWidth="1"/>
    <col min="14" max="14" width="24.28515625" style="68" customWidth="1"/>
    <col min="15" max="17" width="11.140625" style="68" customWidth="1"/>
    <col min="18" max="16384" width="13.42578125" style="68"/>
  </cols>
  <sheetData>
    <row r="1" spans="1:14" s="45" customFormat="1" ht="24.75" customHeight="1" x14ac:dyDescent="0.2">
      <c r="A1" s="95" t="s">
        <v>19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44"/>
    </row>
    <row r="2" spans="1:14" s="45" customFormat="1" ht="24.75" customHeight="1" thickBot="1" x14ac:dyDescent="0.25">
      <c r="A2" s="94"/>
      <c r="B2" s="94" t="s">
        <v>52</v>
      </c>
      <c r="C2" s="94">
        <v>1000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44"/>
    </row>
    <row r="3" spans="1:14" s="45" customFormat="1" ht="18" customHeight="1" thickBot="1" x14ac:dyDescent="0.25">
      <c r="A3" s="46"/>
      <c r="B3" s="99" t="s">
        <v>40</v>
      </c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46"/>
      <c r="N3" s="44"/>
    </row>
    <row r="4" spans="1:14" s="45" customFormat="1" ht="18" customHeight="1" thickBot="1" x14ac:dyDescent="0.25">
      <c r="B4" s="96" t="s">
        <v>3</v>
      </c>
      <c r="C4" s="97"/>
      <c r="D4" s="97"/>
      <c r="E4" s="97"/>
      <c r="F4" s="97"/>
      <c r="G4" s="97"/>
      <c r="H4" s="97"/>
      <c r="I4" s="97"/>
      <c r="J4" s="98"/>
      <c r="K4" s="47"/>
      <c r="L4" s="48"/>
      <c r="M4" s="49"/>
      <c r="N4" s="49"/>
    </row>
    <row r="5" spans="1:14" s="45" customFormat="1" ht="18" customHeight="1" thickBot="1" x14ac:dyDescent="0.25">
      <c r="B5" s="96" t="s">
        <v>33</v>
      </c>
      <c r="C5" s="97"/>
      <c r="D5" s="97"/>
      <c r="E5" s="97"/>
      <c r="F5" s="97"/>
      <c r="G5" s="97"/>
      <c r="H5" s="98"/>
      <c r="I5" s="47"/>
      <c r="J5" s="48"/>
      <c r="K5" s="47"/>
      <c r="L5" s="48"/>
      <c r="M5" s="49"/>
      <c r="N5" s="49"/>
    </row>
    <row r="6" spans="1:14" s="45" customFormat="1" ht="18" customHeight="1" thickBot="1" x14ac:dyDescent="0.25">
      <c r="B6" s="96" t="s">
        <v>5</v>
      </c>
      <c r="C6" s="97"/>
      <c r="D6" s="97"/>
      <c r="E6" s="97"/>
      <c r="F6" s="98"/>
      <c r="G6" s="50"/>
      <c r="H6" s="48"/>
      <c r="I6" s="47"/>
      <c r="J6" s="48"/>
      <c r="K6" s="47"/>
      <c r="L6" s="48"/>
      <c r="M6" s="49"/>
      <c r="N6" s="49"/>
    </row>
    <row r="7" spans="1:14" s="58" customFormat="1" ht="30" customHeight="1" thickBot="1" x14ac:dyDescent="0.25">
      <c r="A7" s="51" t="s">
        <v>0</v>
      </c>
      <c r="B7" s="52" t="s">
        <v>45</v>
      </c>
      <c r="C7" s="53" t="s">
        <v>15</v>
      </c>
      <c r="D7" s="54" t="s">
        <v>2</v>
      </c>
      <c r="E7" s="53" t="s">
        <v>48</v>
      </c>
      <c r="F7" s="55" t="s">
        <v>47</v>
      </c>
      <c r="G7" s="53" t="s">
        <v>46</v>
      </c>
      <c r="H7" s="55" t="s">
        <v>49</v>
      </c>
      <c r="I7" s="53" t="s">
        <v>51</v>
      </c>
      <c r="J7" s="55" t="s">
        <v>50</v>
      </c>
      <c r="K7" s="56" t="s">
        <v>28</v>
      </c>
      <c r="L7" s="53" t="s">
        <v>18</v>
      </c>
      <c r="M7" s="57" t="str">
        <f t="shared" ref="M7:M30" si="0">A7</f>
        <v>Teile</v>
      </c>
    </row>
    <row r="8" spans="1:14" s="58" customFormat="1" x14ac:dyDescent="0.2">
      <c r="A8" s="59" t="s">
        <v>30</v>
      </c>
      <c r="B8" s="60"/>
      <c r="C8" s="47"/>
      <c r="D8" s="47"/>
      <c r="E8" s="47"/>
      <c r="F8" s="48"/>
      <c r="G8" s="47"/>
      <c r="H8" s="48"/>
      <c r="I8" s="47"/>
      <c r="J8" s="48"/>
      <c r="K8" s="47"/>
      <c r="L8" s="48"/>
      <c r="M8" s="61" t="str">
        <f t="shared" si="0"/>
        <v>Grundausstattung</v>
      </c>
    </row>
    <row r="9" spans="1:14" x14ac:dyDescent="0.2">
      <c r="A9" s="62" t="s">
        <v>6</v>
      </c>
      <c r="B9" s="63">
        <v>40463</v>
      </c>
      <c r="C9" s="64">
        <v>4</v>
      </c>
      <c r="D9" s="39">
        <v>250</v>
      </c>
      <c r="E9" s="65"/>
      <c r="F9" s="66">
        <f t="shared" ref="F9:F21" si="1">C9*D9</f>
        <v>1000</v>
      </c>
      <c r="G9" s="42">
        <v>150</v>
      </c>
      <c r="H9" s="66">
        <f>F9+G9</f>
        <v>1150</v>
      </c>
      <c r="I9" s="39">
        <f>H9*Grunddaten!$C$1</f>
        <v>345</v>
      </c>
      <c r="J9" s="66">
        <f>H9+I9</f>
        <v>1495</v>
      </c>
      <c r="K9" s="39">
        <f>J9*Grunddaten!$F$1</f>
        <v>284.05</v>
      </c>
      <c r="L9" s="66">
        <f>J9+K9</f>
        <v>1779.05</v>
      </c>
      <c r="M9" s="67" t="str">
        <f t="shared" si="0"/>
        <v>Reifen</v>
      </c>
    </row>
    <row r="10" spans="1:14" x14ac:dyDescent="0.2">
      <c r="A10" s="69" t="s">
        <v>7</v>
      </c>
      <c r="B10" s="60">
        <v>40462</v>
      </c>
      <c r="C10" s="64">
        <v>1</v>
      </c>
      <c r="D10" s="39">
        <v>150</v>
      </c>
      <c r="E10" s="70" t="s">
        <v>26</v>
      </c>
      <c r="F10" s="66">
        <f t="shared" si="1"/>
        <v>150</v>
      </c>
      <c r="G10" s="42">
        <v>100</v>
      </c>
      <c r="H10" s="66">
        <f t="shared" ref="H10:H23" si="2">F10+G10</f>
        <v>250</v>
      </c>
      <c r="I10" s="39">
        <f>H10*Grunddaten!$C$1</f>
        <v>75</v>
      </c>
      <c r="J10" s="66">
        <f t="shared" ref="J10:J23" si="3">H10+I10</f>
        <v>325</v>
      </c>
      <c r="K10" s="39">
        <f>J10*Grunddaten!$F$1</f>
        <v>61.75</v>
      </c>
      <c r="L10" s="66">
        <f t="shared" ref="L10:L23" si="4">J10+K10</f>
        <v>386.75</v>
      </c>
      <c r="M10" s="67" t="str">
        <f t="shared" si="0"/>
        <v>Lenkrad</v>
      </c>
    </row>
    <row r="11" spans="1:14" x14ac:dyDescent="0.2">
      <c r="A11" s="69" t="s">
        <v>9</v>
      </c>
      <c r="B11" s="60">
        <v>40462</v>
      </c>
      <c r="C11" s="64">
        <v>1</v>
      </c>
      <c r="D11" s="39">
        <v>5000</v>
      </c>
      <c r="E11" s="70" t="s">
        <v>26</v>
      </c>
      <c r="F11" s="66">
        <f t="shared" si="1"/>
        <v>5000</v>
      </c>
      <c r="G11" s="42">
        <v>500</v>
      </c>
      <c r="H11" s="66">
        <f t="shared" si="2"/>
        <v>5500</v>
      </c>
      <c r="I11" s="39">
        <f>H11*Grunddaten!$C$1</f>
        <v>1650</v>
      </c>
      <c r="J11" s="66">
        <f t="shared" si="3"/>
        <v>7150</v>
      </c>
      <c r="K11" s="39">
        <f>J11*Grunddaten!$F$1</f>
        <v>1358.5</v>
      </c>
      <c r="L11" s="66">
        <f t="shared" si="4"/>
        <v>8508.5</v>
      </c>
      <c r="M11" s="67" t="str">
        <f t="shared" si="0"/>
        <v>Motor</v>
      </c>
    </row>
    <row r="12" spans="1:14" x14ac:dyDescent="0.2">
      <c r="A12" s="69" t="s">
        <v>10</v>
      </c>
      <c r="B12" s="60">
        <v>40464</v>
      </c>
      <c r="C12" s="64">
        <v>1</v>
      </c>
      <c r="D12" s="39">
        <v>8000</v>
      </c>
      <c r="E12" s="70" t="s">
        <v>26</v>
      </c>
      <c r="F12" s="66">
        <f t="shared" si="1"/>
        <v>8000</v>
      </c>
      <c r="G12" s="42">
        <v>500</v>
      </c>
      <c r="H12" s="66">
        <f t="shared" si="2"/>
        <v>8500</v>
      </c>
      <c r="I12" s="39">
        <f>H12*Grunddaten!$C$1</f>
        <v>2550</v>
      </c>
      <c r="J12" s="66">
        <f t="shared" si="3"/>
        <v>11050</v>
      </c>
      <c r="K12" s="39">
        <f>J12*Grunddaten!$F$1</f>
        <v>2099.5</v>
      </c>
      <c r="L12" s="66">
        <f t="shared" si="4"/>
        <v>13149.5</v>
      </c>
      <c r="M12" s="67" t="str">
        <f t="shared" si="0"/>
        <v>Karosserie</v>
      </c>
    </row>
    <row r="13" spans="1:14" x14ac:dyDescent="0.2">
      <c r="A13" s="69" t="s">
        <v>12</v>
      </c>
      <c r="B13" s="60">
        <v>40493</v>
      </c>
      <c r="C13" s="64">
        <v>1</v>
      </c>
      <c r="D13" s="39">
        <v>250</v>
      </c>
      <c r="E13" s="70" t="s">
        <v>26</v>
      </c>
      <c r="F13" s="66">
        <f t="shared" si="1"/>
        <v>250</v>
      </c>
      <c r="G13" s="42">
        <v>100</v>
      </c>
      <c r="H13" s="66">
        <f t="shared" si="2"/>
        <v>350</v>
      </c>
      <c r="I13" s="39">
        <f>H13*Grunddaten!$C$1</f>
        <v>105</v>
      </c>
      <c r="J13" s="66">
        <f t="shared" si="3"/>
        <v>455</v>
      </c>
      <c r="K13" s="39">
        <f>J13*Grunddaten!$F$1</f>
        <v>86.45</v>
      </c>
      <c r="L13" s="66">
        <f t="shared" si="4"/>
        <v>541.45000000000005</v>
      </c>
      <c r="M13" s="67" t="str">
        <f t="shared" si="0"/>
        <v>Motorhaube</v>
      </c>
    </row>
    <row r="14" spans="1:14" x14ac:dyDescent="0.2">
      <c r="A14" s="69" t="s">
        <v>13</v>
      </c>
      <c r="B14" s="60">
        <v>40523</v>
      </c>
      <c r="C14" s="64">
        <v>1</v>
      </c>
      <c r="D14" s="39">
        <v>150</v>
      </c>
      <c r="E14" s="65"/>
      <c r="F14" s="66">
        <f t="shared" si="1"/>
        <v>150</v>
      </c>
      <c r="G14" s="42">
        <v>100</v>
      </c>
      <c r="H14" s="66">
        <f t="shared" ref="H14:H19" si="5">F14+G14</f>
        <v>250</v>
      </c>
      <c r="I14" s="39">
        <f>H14*Grunddaten!$C$1</f>
        <v>75</v>
      </c>
      <c r="J14" s="66">
        <f t="shared" ref="J14:J19" si="6">H14+I14</f>
        <v>325</v>
      </c>
      <c r="K14" s="39">
        <f>J14*Grunddaten!$F$1</f>
        <v>61.75</v>
      </c>
      <c r="L14" s="66">
        <f t="shared" ref="L14:L19" si="7">J14+K14</f>
        <v>386.75</v>
      </c>
      <c r="M14" s="67" t="str">
        <f t="shared" si="0"/>
        <v>Kofferraumdeckel</v>
      </c>
    </row>
    <row r="15" spans="1:14" x14ac:dyDescent="0.2">
      <c r="A15" s="62" t="s">
        <v>42</v>
      </c>
      <c r="B15" s="71">
        <v>40525</v>
      </c>
      <c r="C15" s="72">
        <v>1</v>
      </c>
      <c r="D15" s="73">
        <v>6000</v>
      </c>
      <c r="E15" s="74"/>
      <c r="F15" s="75">
        <f t="shared" si="1"/>
        <v>6000</v>
      </c>
      <c r="G15" s="42">
        <v>50</v>
      </c>
      <c r="H15" s="75">
        <f t="shared" si="5"/>
        <v>6050</v>
      </c>
      <c r="I15" s="40">
        <f>H15*Grunddaten!$C$1</f>
        <v>1815</v>
      </c>
      <c r="J15" s="76">
        <f t="shared" si="6"/>
        <v>7865</v>
      </c>
      <c r="K15" s="77">
        <f>J15*Grunddaten!$F$1</f>
        <v>1494.35</v>
      </c>
      <c r="L15" s="76">
        <f t="shared" si="7"/>
        <v>9359.35</v>
      </c>
      <c r="M15" s="67" t="str">
        <f t="shared" si="0"/>
        <v>Tankdeckel</v>
      </c>
    </row>
    <row r="16" spans="1:14" x14ac:dyDescent="0.2">
      <c r="A16" s="62" t="s">
        <v>43</v>
      </c>
      <c r="B16" s="63">
        <v>40310</v>
      </c>
      <c r="C16" s="64">
        <v>2</v>
      </c>
      <c r="D16" s="78">
        <v>200</v>
      </c>
      <c r="E16" s="74"/>
      <c r="F16" s="75">
        <f t="shared" si="1"/>
        <v>400</v>
      </c>
      <c r="G16" s="42">
        <v>30</v>
      </c>
      <c r="H16" s="75">
        <f t="shared" si="5"/>
        <v>430</v>
      </c>
      <c r="I16" s="40">
        <f>H16*Grunddaten!$C$1</f>
        <v>129</v>
      </c>
      <c r="J16" s="66">
        <f t="shared" si="6"/>
        <v>559</v>
      </c>
      <c r="K16" s="39">
        <f>J16*Grunddaten!$F$1</f>
        <v>106.21000000000001</v>
      </c>
      <c r="L16" s="66">
        <f t="shared" si="7"/>
        <v>665.21</v>
      </c>
      <c r="M16" s="67" t="str">
        <f t="shared" si="0"/>
        <v>Rückleuchten</v>
      </c>
    </row>
    <row r="17" spans="1:14" x14ac:dyDescent="0.2">
      <c r="A17" s="62" t="s">
        <v>1</v>
      </c>
      <c r="B17" s="60">
        <v>40493</v>
      </c>
      <c r="C17" s="64">
        <v>1</v>
      </c>
      <c r="D17" s="39">
        <v>2500</v>
      </c>
      <c r="E17" s="65"/>
      <c r="F17" s="66">
        <f t="shared" si="1"/>
        <v>2500</v>
      </c>
      <c r="G17" s="42">
        <v>900</v>
      </c>
      <c r="H17" s="66">
        <f t="shared" si="5"/>
        <v>3400</v>
      </c>
      <c r="I17" s="39">
        <f>H17*Grunddaten!$C$1</f>
        <v>1020</v>
      </c>
      <c r="J17" s="66">
        <f t="shared" si="6"/>
        <v>4420</v>
      </c>
      <c r="K17" s="39">
        <f>J17*Grunddaten!$F$1</f>
        <v>839.8</v>
      </c>
      <c r="L17" s="66">
        <f t="shared" si="7"/>
        <v>5259.8</v>
      </c>
      <c r="M17" s="67" t="str">
        <f t="shared" si="0"/>
        <v>Kabelbaum</v>
      </c>
    </row>
    <row r="18" spans="1:14" x14ac:dyDescent="0.2">
      <c r="A18" s="62" t="s">
        <v>44</v>
      </c>
      <c r="B18" s="60">
        <v>40523</v>
      </c>
      <c r="C18" s="64">
        <v>2</v>
      </c>
      <c r="D18" s="39">
        <v>37.9</v>
      </c>
      <c r="E18" s="70" t="s">
        <v>26</v>
      </c>
      <c r="F18" s="66">
        <f t="shared" si="1"/>
        <v>75.8</v>
      </c>
      <c r="G18" s="42">
        <v>20</v>
      </c>
      <c r="H18" s="66">
        <f t="shared" si="5"/>
        <v>95.8</v>
      </c>
      <c r="I18" s="39">
        <f>H18*Grunddaten!$C$1</f>
        <v>28.74</v>
      </c>
      <c r="J18" s="66">
        <f t="shared" si="6"/>
        <v>124.53999999999999</v>
      </c>
      <c r="K18" s="39">
        <f>J18*Grunddaten!$F$1</f>
        <v>23.662599999999998</v>
      </c>
      <c r="L18" s="66">
        <f t="shared" si="7"/>
        <v>148.20259999999999</v>
      </c>
      <c r="M18" s="67" t="str">
        <f t="shared" si="0"/>
        <v>Bremslichter</v>
      </c>
    </row>
    <row r="19" spans="1:14" x14ac:dyDescent="0.2">
      <c r="A19" s="69" t="s">
        <v>20</v>
      </c>
      <c r="B19" s="63">
        <v>40525</v>
      </c>
      <c r="C19" s="64">
        <v>4</v>
      </c>
      <c r="D19" s="39">
        <v>300</v>
      </c>
      <c r="E19" s="70" t="s">
        <v>26</v>
      </c>
      <c r="F19" s="66">
        <f t="shared" si="1"/>
        <v>1200</v>
      </c>
      <c r="G19" s="42">
        <v>60</v>
      </c>
      <c r="H19" s="66">
        <f t="shared" si="5"/>
        <v>1260</v>
      </c>
      <c r="I19" s="39">
        <f>H19*Grunddaten!$C$1</f>
        <v>378</v>
      </c>
      <c r="J19" s="66">
        <f t="shared" si="6"/>
        <v>1638</v>
      </c>
      <c r="K19" s="39">
        <f>J19*Grunddaten!$F$1</f>
        <v>311.22000000000003</v>
      </c>
      <c r="L19" s="66">
        <f t="shared" si="7"/>
        <v>1949.22</v>
      </c>
      <c r="M19" s="67" t="str">
        <f t="shared" si="0"/>
        <v>Blinker</v>
      </c>
    </row>
    <row r="20" spans="1:14" x14ac:dyDescent="0.2">
      <c r="A20" s="69" t="s">
        <v>21</v>
      </c>
      <c r="B20" s="60">
        <v>40493</v>
      </c>
      <c r="C20" s="64">
        <v>1</v>
      </c>
      <c r="D20" s="39">
        <v>62.5</v>
      </c>
      <c r="E20" s="70" t="s">
        <v>26</v>
      </c>
      <c r="F20" s="66">
        <f t="shared" si="1"/>
        <v>62.5</v>
      </c>
      <c r="G20" s="42">
        <v>50</v>
      </c>
      <c r="H20" s="66">
        <f t="shared" si="2"/>
        <v>112.5</v>
      </c>
      <c r="I20" s="39">
        <f>H20*Grunddaten!$C$1</f>
        <v>33.75</v>
      </c>
      <c r="J20" s="66">
        <f t="shared" si="3"/>
        <v>146.25</v>
      </c>
      <c r="K20" s="39">
        <f>J20*Grunddaten!$F$1</f>
        <v>27.787500000000001</v>
      </c>
      <c r="L20" s="66">
        <f t="shared" si="4"/>
        <v>174.03749999999999</v>
      </c>
      <c r="M20" s="67" t="str">
        <f t="shared" si="0"/>
        <v>Rückspiegel</v>
      </c>
    </row>
    <row r="21" spans="1:14" x14ac:dyDescent="0.2">
      <c r="A21" s="69" t="s">
        <v>23</v>
      </c>
      <c r="B21" s="60">
        <v>40523</v>
      </c>
      <c r="C21" s="64">
        <v>6</v>
      </c>
      <c r="D21" s="39">
        <v>18.5</v>
      </c>
      <c r="E21" s="65"/>
      <c r="F21" s="66">
        <f t="shared" si="1"/>
        <v>111</v>
      </c>
      <c r="G21" s="42">
        <v>90</v>
      </c>
      <c r="H21" s="66">
        <f t="shared" si="2"/>
        <v>201</v>
      </c>
      <c r="I21" s="39">
        <f>H21*Grunddaten!$C$1</f>
        <v>60.3</v>
      </c>
      <c r="J21" s="66">
        <f t="shared" si="3"/>
        <v>261.3</v>
      </c>
      <c r="K21" s="39">
        <f>J21*Grunddaten!$F$1</f>
        <v>49.647000000000006</v>
      </c>
      <c r="L21" s="66">
        <f t="shared" si="4"/>
        <v>310.947</v>
      </c>
      <c r="M21" s="67" t="str">
        <f t="shared" si="0"/>
        <v>Scheinwerfer</v>
      </c>
    </row>
    <row r="22" spans="1:14" x14ac:dyDescent="0.2">
      <c r="A22" s="59" t="s">
        <v>31</v>
      </c>
      <c r="B22" s="63"/>
      <c r="C22" s="64"/>
      <c r="D22" s="39"/>
      <c r="E22" s="65"/>
      <c r="F22" s="66"/>
      <c r="G22" s="42"/>
      <c r="H22" s="66"/>
      <c r="I22" s="39"/>
      <c r="J22" s="66"/>
      <c r="K22" s="39"/>
      <c r="L22" s="66"/>
      <c r="M22" s="61" t="str">
        <f t="shared" si="0"/>
        <v>Sicherheitsausstattung</v>
      </c>
    </row>
    <row r="23" spans="1:14" x14ac:dyDescent="0.2">
      <c r="A23" s="69" t="s">
        <v>39</v>
      </c>
      <c r="B23" s="63">
        <v>40310</v>
      </c>
      <c r="C23" s="64">
        <v>8</v>
      </c>
      <c r="D23" s="39">
        <v>60</v>
      </c>
      <c r="E23" s="70" t="s">
        <v>26</v>
      </c>
      <c r="F23" s="66">
        <f>C23*D23</f>
        <v>480</v>
      </c>
      <c r="G23" s="42">
        <v>300</v>
      </c>
      <c r="H23" s="66">
        <f t="shared" si="2"/>
        <v>780</v>
      </c>
      <c r="I23" s="39">
        <f>H23*Grunddaten!$C$1</f>
        <v>234</v>
      </c>
      <c r="J23" s="66">
        <f t="shared" si="3"/>
        <v>1014</v>
      </c>
      <c r="K23" s="39">
        <f>J23*Grunddaten!$F$1</f>
        <v>192.66</v>
      </c>
      <c r="L23" s="66">
        <f t="shared" si="4"/>
        <v>1206.6600000000001</v>
      </c>
      <c r="M23" s="67" t="str">
        <f t="shared" si="0"/>
        <v>Airbags</v>
      </c>
    </row>
    <row r="24" spans="1:14" x14ac:dyDescent="0.2">
      <c r="A24" s="69" t="s">
        <v>11</v>
      </c>
      <c r="B24" s="63">
        <v>40525</v>
      </c>
      <c r="C24" s="64">
        <v>4</v>
      </c>
      <c r="D24" s="39">
        <v>60</v>
      </c>
      <c r="E24" s="70" t="s">
        <v>26</v>
      </c>
      <c r="F24" s="66">
        <f>C24*D24</f>
        <v>240</v>
      </c>
      <c r="G24" s="42">
        <v>60</v>
      </c>
      <c r="H24" s="66">
        <f>F24+G24</f>
        <v>300</v>
      </c>
      <c r="I24" s="39">
        <f>H24*Grunddaten!$C$1</f>
        <v>90</v>
      </c>
      <c r="J24" s="66">
        <f>H24+I24</f>
        <v>390</v>
      </c>
      <c r="K24" s="39">
        <f>J24*Grunddaten!$F$1</f>
        <v>74.099999999999994</v>
      </c>
      <c r="L24" s="66">
        <f>J24+K24</f>
        <v>464.1</v>
      </c>
      <c r="M24" s="67" t="str">
        <f t="shared" si="0"/>
        <v>Kopfstützen</v>
      </c>
    </row>
    <row r="25" spans="1:14" x14ac:dyDescent="0.2">
      <c r="A25" s="59" t="s">
        <v>32</v>
      </c>
      <c r="B25" s="63"/>
      <c r="C25" s="64"/>
      <c r="D25" s="39"/>
      <c r="E25" s="65"/>
      <c r="F25" s="66"/>
      <c r="G25" s="42"/>
      <c r="H25" s="66"/>
      <c r="I25" s="39"/>
      <c r="J25" s="66"/>
      <c r="K25" s="39"/>
      <c r="L25" s="66"/>
      <c r="M25" s="61" t="str">
        <f t="shared" si="0"/>
        <v>Interior</v>
      </c>
    </row>
    <row r="26" spans="1:14" x14ac:dyDescent="0.2">
      <c r="A26" s="69" t="s">
        <v>8</v>
      </c>
      <c r="B26" s="60">
        <v>40523</v>
      </c>
      <c r="C26" s="64">
        <v>4</v>
      </c>
      <c r="D26" s="39">
        <v>500</v>
      </c>
      <c r="E26" s="65"/>
      <c r="F26" s="66">
        <f>C26*D26</f>
        <v>2000</v>
      </c>
      <c r="G26" s="42">
        <v>200</v>
      </c>
      <c r="H26" s="66">
        <f>F26+G26</f>
        <v>2200</v>
      </c>
      <c r="I26" s="39">
        <f>H26*Grunddaten!$C$1</f>
        <v>660</v>
      </c>
      <c r="J26" s="66">
        <f>H26+I26</f>
        <v>2860</v>
      </c>
      <c r="K26" s="39">
        <f>J26*Grunddaten!$F$1</f>
        <v>543.4</v>
      </c>
      <c r="L26" s="66">
        <f>J26+K26</f>
        <v>3403.4</v>
      </c>
      <c r="M26" s="67" t="str">
        <f t="shared" si="0"/>
        <v>Sitze</v>
      </c>
    </row>
    <row r="27" spans="1:14" x14ac:dyDescent="0.2">
      <c r="A27" s="69" t="s">
        <v>22</v>
      </c>
      <c r="B27" s="63">
        <v>40525</v>
      </c>
      <c r="C27" s="64">
        <v>2</v>
      </c>
      <c r="D27" s="39">
        <v>36.950000000000003</v>
      </c>
      <c r="E27" s="65"/>
      <c r="F27" s="66">
        <f>C27*D27</f>
        <v>73.900000000000006</v>
      </c>
      <c r="G27" s="42">
        <v>50</v>
      </c>
      <c r="H27" s="66">
        <f>F27+G27</f>
        <v>123.9</v>
      </c>
      <c r="I27" s="39">
        <f>H27*Grunddaten!$C$1</f>
        <v>37.17</v>
      </c>
      <c r="J27" s="66">
        <f>H27+I27</f>
        <v>161.07</v>
      </c>
      <c r="K27" s="39">
        <f>J27*Grunddaten!$F$1</f>
        <v>30.603300000000001</v>
      </c>
      <c r="L27" s="66">
        <f>J27+K27</f>
        <v>191.67329999999998</v>
      </c>
      <c r="M27" s="67" t="str">
        <f t="shared" si="0"/>
        <v>Außenspiegel</v>
      </c>
    </row>
    <row r="28" spans="1:14" x14ac:dyDescent="0.2">
      <c r="A28" s="69" t="s">
        <v>14</v>
      </c>
      <c r="B28" s="63">
        <v>40310</v>
      </c>
      <c r="C28" s="64">
        <v>15</v>
      </c>
      <c r="D28" s="39">
        <v>100</v>
      </c>
      <c r="E28" s="70" t="s">
        <v>26</v>
      </c>
      <c r="F28" s="66">
        <f>C28*D28</f>
        <v>1500</v>
      </c>
      <c r="G28" s="42">
        <v>150</v>
      </c>
      <c r="H28" s="66">
        <f>F28+G28</f>
        <v>1650</v>
      </c>
      <c r="I28" s="39">
        <f>H28*Grunddaten!$C$1</f>
        <v>495</v>
      </c>
      <c r="J28" s="66">
        <f>H28+I28</f>
        <v>2145</v>
      </c>
      <c r="K28" s="39">
        <f>J28*Grunddaten!$F$1</f>
        <v>407.55</v>
      </c>
      <c r="L28" s="66">
        <f>J28+K28</f>
        <v>2552.5500000000002</v>
      </c>
      <c r="M28" s="67" t="str">
        <f t="shared" si="0"/>
        <v>Lautsprecher</v>
      </c>
    </row>
    <row r="29" spans="1:14" ht="15" thickBot="1" x14ac:dyDescent="0.25">
      <c r="A29" s="79" t="s">
        <v>16</v>
      </c>
      <c r="B29" s="80">
        <v>40525</v>
      </c>
      <c r="C29" s="81">
        <v>1</v>
      </c>
      <c r="D29" s="41">
        <v>500</v>
      </c>
      <c r="E29" s="82"/>
      <c r="F29" s="83">
        <f>C29*D29</f>
        <v>500</v>
      </c>
      <c r="G29" s="43">
        <v>500</v>
      </c>
      <c r="H29" s="83">
        <f>F29+G29</f>
        <v>1000</v>
      </c>
      <c r="I29" s="41">
        <f>H29*Grunddaten!$C$1</f>
        <v>300</v>
      </c>
      <c r="J29" s="83">
        <f>H29+I29</f>
        <v>1300</v>
      </c>
      <c r="K29" s="41">
        <f>J29*Grunddaten!$F$1</f>
        <v>247</v>
      </c>
      <c r="L29" s="83">
        <f>J29+K29</f>
        <v>1547</v>
      </c>
      <c r="M29" s="84" t="str">
        <f t="shared" si="0"/>
        <v>Mittelkonsole</v>
      </c>
      <c r="N29" s="49"/>
    </row>
    <row r="30" spans="1:14" ht="15" thickBot="1" x14ac:dyDescent="0.25">
      <c r="A30" s="85" t="s">
        <v>27</v>
      </c>
      <c r="B30" s="86"/>
      <c r="C30" s="87"/>
      <c r="D30" s="88"/>
      <c r="E30" s="88"/>
      <c r="F30" s="88">
        <f t="shared" ref="F30:K30" si="8">SUM(F9:F29)</f>
        <v>29693.200000000001</v>
      </c>
      <c r="G30" s="88">
        <f t="shared" si="8"/>
        <v>3910</v>
      </c>
      <c r="H30" s="88">
        <f t="shared" si="8"/>
        <v>33603.199999999997</v>
      </c>
      <c r="I30" s="88">
        <f t="shared" si="8"/>
        <v>10080.959999999999</v>
      </c>
      <c r="J30" s="88">
        <f t="shared" si="8"/>
        <v>43684.160000000003</v>
      </c>
      <c r="K30" s="88">
        <f t="shared" si="8"/>
        <v>8299.9904000000006</v>
      </c>
      <c r="L30" s="88">
        <f>SUM(L9:L29)-L15</f>
        <v>42624.800400000007</v>
      </c>
      <c r="M30" s="89" t="str">
        <f t="shared" si="0"/>
        <v>Gesamtsumme</v>
      </c>
    </row>
    <row r="31" spans="1:14" ht="15" thickTop="1" x14ac:dyDescent="0.2">
      <c r="A31" s="49"/>
      <c r="B31" s="90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 x14ac:dyDescent="0.2">
      <c r="C32" s="6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 spans="3:14" x14ac:dyDescent="0.2">
      <c r="C33" s="6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3:14" x14ac:dyDescent="0.2">
      <c r="C34" s="68"/>
      <c r="E34" s="49"/>
      <c r="F34" s="92"/>
      <c r="G34" s="49"/>
      <c r="H34" s="93"/>
      <c r="I34" s="49"/>
      <c r="J34" s="93"/>
      <c r="K34" s="92"/>
      <c r="L34" s="93"/>
      <c r="M34" s="92"/>
      <c r="N34" s="92"/>
    </row>
    <row r="35" spans="3:14" x14ac:dyDescent="0.2">
      <c r="C35" s="68"/>
      <c r="E35" s="92"/>
      <c r="G35" s="92"/>
      <c r="H35" s="92"/>
      <c r="I35" s="92"/>
      <c r="J35" s="92"/>
      <c r="L35" s="92"/>
    </row>
    <row r="36" spans="3:14" x14ac:dyDescent="0.2">
      <c r="C36" s="68"/>
      <c r="E36" s="49"/>
      <c r="G36" s="49"/>
      <c r="H36" s="92"/>
      <c r="I36" s="49"/>
      <c r="J36" s="92"/>
      <c r="L36" s="92"/>
    </row>
    <row r="37" spans="3:14" x14ac:dyDescent="0.2">
      <c r="C37" s="68"/>
      <c r="E37" s="49"/>
      <c r="G37" s="49"/>
      <c r="H37" s="92"/>
      <c r="I37" s="49"/>
      <c r="J37" s="92"/>
      <c r="L37" s="92"/>
    </row>
    <row r="38" spans="3:14" x14ac:dyDescent="0.2">
      <c r="C38" s="68"/>
      <c r="E38" s="49"/>
      <c r="G38" s="49"/>
      <c r="H38" s="92"/>
      <c r="I38" s="49"/>
      <c r="J38" s="92"/>
      <c r="L38" s="92"/>
    </row>
    <row r="39" spans="3:14" x14ac:dyDescent="0.2">
      <c r="C39" s="68"/>
      <c r="E39" s="49"/>
      <c r="G39" s="49"/>
      <c r="H39" s="92"/>
      <c r="I39" s="49"/>
      <c r="J39" s="92"/>
      <c r="L39" s="92"/>
    </row>
    <row r="40" spans="3:14" x14ac:dyDescent="0.2">
      <c r="C40" s="68"/>
      <c r="E40" s="49"/>
      <c r="G40" s="49"/>
      <c r="H40" s="92"/>
      <c r="I40" s="49"/>
      <c r="J40" s="92"/>
      <c r="L40" s="92"/>
    </row>
    <row r="41" spans="3:14" x14ac:dyDescent="0.2">
      <c r="C41" s="68"/>
      <c r="E41" s="92"/>
      <c r="G41" s="92"/>
      <c r="H41" s="92"/>
      <c r="I41" s="92"/>
      <c r="J41" s="92"/>
      <c r="L41" s="92"/>
    </row>
    <row r="42" spans="3:14" x14ac:dyDescent="0.2">
      <c r="C42" s="68"/>
      <c r="E42" s="92"/>
      <c r="G42" s="92"/>
      <c r="H42" s="92"/>
      <c r="I42" s="92"/>
      <c r="J42" s="92"/>
      <c r="L42" s="92"/>
    </row>
    <row r="43" spans="3:14" x14ac:dyDescent="0.2">
      <c r="C43" s="68"/>
      <c r="E43" s="49"/>
      <c r="G43" s="49"/>
      <c r="H43" s="92"/>
      <c r="I43" s="49"/>
      <c r="J43" s="92"/>
      <c r="L43" s="92"/>
    </row>
    <row r="44" spans="3:14" x14ac:dyDescent="0.2">
      <c r="C44" s="68"/>
      <c r="E44" s="49"/>
      <c r="G44" s="49"/>
      <c r="H44" s="92"/>
      <c r="I44" s="49"/>
      <c r="J44" s="92"/>
      <c r="L44" s="92"/>
    </row>
    <row r="45" spans="3:14" x14ac:dyDescent="0.2">
      <c r="C45" s="68"/>
      <c r="E45" s="49"/>
      <c r="G45" s="49"/>
      <c r="H45" s="92"/>
      <c r="I45" s="49"/>
      <c r="J45" s="92"/>
      <c r="L45" s="92"/>
    </row>
    <row r="46" spans="3:14" x14ac:dyDescent="0.2">
      <c r="C46" s="68"/>
      <c r="E46" s="49"/>
      <c r="G46" s="49"/>
      <c r="H46" s="92"/>
      <c r="I46" s="49"/>
      <c r="J46" s="92"/>
      <c r="L46" s="92"/>
    </row>
    <row r="47" spans="3:14" x14ac:dyDescent="0.2">
      <c r="C47" s="68"/>
      <c r="E47" s="49"/>
      <c r="G47" s="49"/>
      <c r="H47" s="92"/>
      <c r="I47" s="49"/>
      <c r="J47" s="92"/>
      <c r="L47" s="92"/>
    </row>
    <row r="48" spans="3:14" x14ac:dyDescent="0.2">
      <c r="C48" s="68"/>
      <c r="E48" s="49"/>
      <c r="G48" s="49"/>
      <c r="H48" s="92"/>
      <c r="I48" s="49"/>
      <c r="J48" s="92"/>
      <c r="L48" s="92"/>
    </row>
    <row r="49" spans="3:12" x14ac:dyDescent="0.2">
      <c r="C49" s="68"/>
      <c r="E49" s="49"/>
      <c r="G49" s="49"/>
      <c r="H49" s="92"/>
      <c r="I49" s="49"/>
      <c r="J49" s="92"/>
      <c r="L49" s="92"/>
    </row>
    <row r="50" spans="3:12" x14ac:dyDescent="0.2">
      <c r="C50" s="68"/>
      <c r="E50" s="49"/>
      <c r="G50" s="49"/>
      <c r="H50" s="92"/>
      <c r="I50" s="49"/>
      <c r="J50" s="92"/>
      <c r="L50" s="92"/>
    </row>
    <row r="51" spans="3:12" x14ac:dyDescent="0.2">
      <c r="C51" s="68"/>
      <c r="E51" s="49"/>
      <c r="G51" s="49"/>
      <c r="H51" s="92"/>
      <c r="I51" s="49"/>
      <c r="J51" s="92"/>
      <c r="L51" s="92"/>
    </row>
    <row r="52" spans="3:12" x14ac:dyDescent="0.2">
      <c r="C52" s="68"/>
      <c r="E52" s="49"/>
      <c r="G52" s="49"/>
      <c r="H52" s="92"/>
      <c r="I52" s="49"/>
      <c r="J52" s="92"/>
      <c r="L52" s="92"/>
    </row>
    <row r="53" spans="3:12" x14ac:dyDescent="0.2">
      <c r="C53" s="68"/>
      <c r="E53" s="49"/>
      <c r="G53" s="49"/>
      <c r="H53" s="92"/>
      <c r="I53" s="49"/>
      <c r="J53" s="92"/>
      <c r="L53" s="92"/>
    </row>
    <row r="54" spans="3:12" x14ac:dyDescent="0.2">
      <c r="C54" s="68"/>
      <c r="E54" s="49"/>
      <c r="G54" s="49"/>
      <c r="H54" s="92"/>
      <c r="I54" s="49"/>
      <c r="J54" s="92"/>
      <c r="L54" s="92"/>
    </row>
    <row r="55" spans="3:12" x14ac:dyDescent="0.2">
      <c r="C55" s="68"/>
      <c r="E55" s="49"/>
      <c r="G55" s="49"/>
      <c r="H55" s="92"/>
      <c r="I55" s="49"/>
      <c r="J55" s="92"/>
      <c r="L55" s="92"/>
    </row>
    <row r="56" spans="3:12" x14ac:dyDescent="0.2">
      <c r="E56" s="49"/>
      <c r="G56" s="49"/>
      <c r="I56" s="49"/>
    </row>
  </sheetData>
  <sheetProtection selectLockedCells="1"/>
  <mergeCells count="5">
    <mergeCell ref="A1:M1"/>
    <mergeCell ref="B6:F6"/>
    <mergeCell ref="B5:H5"/>
    <mergeCell ref="B4:J4"/>
    <mergeCell ref="B3:L3"/>
  </mergeCells>
  <phoneticPr fontId="1" type="noConversion"/>
  <conditionalFormatting sqref="F9:F29">
    <cfRule type="cellIs" dxfId="0" priority="1" operator="greaterThan">
      <formula>$C$2</formula>
    </cfRule>
  </conditionalFormatting>
  <printOptions horizontalCentered="1" verticalCentered="1"/>
  <pageMargins left="0.42" right="0.36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tabSelected="1" zoomScaleNormal="100" workbookViewId="0">
      <selection sqref="A1:L1"/>
    </sheetView>
  </sheetViews>
  <sheetFormatPr baseColWidth="10" defaultColWidth="13.42578125" defaultRowHeight="15" x14ac:dyDescent="0.25"/>
  <cols>
    <col min="1" max="1" width="16.140625" style="2" customWidth="1"/>
    <col min="2" max="2" width="14.7109375" style="2" customWidth="1"/>
    <col min="3" max="4" width="13.85546875" style="2" customWidth="1"/>
    <col min="5" max="5" width="15.28515625" style="2" customWidth="1"/>
    <col min="6" max="11" width="13.85546875" style="2" customWidth="1"/>
    <col min="12" max="12" width="18.85546875" style="2" customWidth="1"/>
    <col min="13" max="15" width="11.140625" style="2" customWidth="1"/>
    <col min="16" max="16384" width="13.42578125" style="2"/>
  </cols>
  <sheetData>
    <row r="1" spans="1:12" s="1" customFormat="1" ht="27.75" customHeight="1" x14ac:dyDescent="0.2">
      <c r="A1" s="108" t="s">
        <v>19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s="1" customFormat="1" ht="27.75" customHeight="1" x14ac:dyDescent="0.2">
      <c r="A2" s="34" t="s">
        <v>24</v>
      </c>
      <c r="B2" s="35" t="s">
        <v>34</v>
      </c>
      <c r="C2" s="36">
        <v>0.3</v>
      </c>
      <c r="D2" s="37"/>
      <c r="E2" s="35" t="s">
        <v>28</v>
      </c>
      <c r="F2" s="36">
        <v>0.19</v>
      </c>
      <c r="G2" s="25"/>
      <c r="H2" s="25"/>
      <c r="I2" s="25"/>
      <c r="J2" s="25"/>
      <c r="K2" s="25"/>
    </row>
    <row r="3" spans="1:12" ht="23.25" customHeight="1" x14ac:dyDescent="0.25">
      <c r="B3" s="102" t="s">
        <v>4</v>
      </c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3.25" customHeight="1" x14ac:dyDescent="0.25">
      <c r="B4" s="102" t="s">
        <v>3</v>
      </c>
      <c r="C4" s="103"/>
      <c r="D4" s="103"/>
      <c r="E4" s="103"/>
      <c r="F4" s="103"/>
      <c r="G4" s="103"/>
      <c r="H4" s="103"/>
      <c r="I4" s="104"/>
      <c r="J4" s="8"/>
      <c r="K4" s="9"/>
    </row>
    <row r="5" spans="1:12" ht="23.25" customHeight="1" x14ac:dyDescent="0.25">
      <c r="B5" s="102" t="s">
        <v>33</v>
      </c>
      <c r="C5" s="103"/>
      <c r="D5" s="103"/>
      <c r="E5" s="103"/>
      <c r="F5" s="103"/>
      <c r="G5" s="104"/>
      <c r="H5" s="8"/>
      <c r="I5" s="9"/>
      <c r="J5" s="8"/>
      <c r="K5" s="9"/>
    </row>
    <row r="6" spans="1:12" ht="23.25" customHeight="1" x14ac:dyDescent="0.25">
      <c r="B6" s="105" t="s">
        <v>5</v>
      </c>
      <c r="C6" s="106"/>
      <c r="D6" s="106"/>
      <c r="E6" s="107"/>
      <c r="F6" s="8"/>
      <c r="G6" s="9"/>
      <c r="H6" s="8"/>
      <c r="I6" s="9"/>
      <c r="J6" s="8"/>
      <c r="K6" s="9"/>
    </row>
    <row r="7" spans="1:12" s="3" customFormat="1" ht="42" customHeight="1" x14ac:dyDescent="0.2">
      <c r="A7" s="10" t="s">
        <v>0</v>
      </c>
      <c r="B7" s="13" t="s">
        <v>15</v>
      </c>
      <c r="C7" s="15" t="s">
        <v>2</v>
      </c>
      <c r="D7" s="15" t="s">
        <v>25</v>
      </c>
      <c r="E7" s="15" t="s">
        <v>35</v>
      </c>
      <c r="F7" s="13" t="s">
        <v>36</v>
      </c>
      <c r="G7" s="15" t="s">
        <v>37</v>
      </c>
      <c r="H7" s="13" t="s">
        <v>34</v>
      </c>
      <c r="I7" s="15" t="s">
        <v>17</v>
      </c>
      <c r="J7" s="14" t="s">
        <v>38</v>
      </c>
      <c r="K7" s="15" t="s">
        <v>18</v>
      </c>
      <c r="L7" s="30" t="str">
        <f>A7</f>
        <v>Teile</v>
      </c>
    </row>
    <row r="8" spans="1:12" x14ac:dyDescent="0.25">
      <c r="A8" s="11" t="s">
        <v>6</v>
      </c>
      <c r="B8" s="5">
        <v>4</v>
      </c>
      <c r="C8" s="16">
        <v>250</v>
      </c>
      <c r="D8" s="31" t="s">
        <v>26</v>
      </c>
      <c r="E8" s="16">
        <f t="shared" ref="E8:E18" si="0">B8*C8</f>
        <v>1000</v>
      </c>
      <c r="F8" s="17">
        <v>200</v>
      </c>
      <c r="G8" s="18">
        <f>E8+F8</f>
        <v>1200</v>
      </c>
      <c r="H8" s="17">
        <f t="shared" ref="H8:H18" si="1">G8*$C$2</f>
        <v>360</v>
      </c>
      <c r="I8" s="18">
        <f>G8+H8</f>
        <v>1560</v>
      </c>
      <c r="J8" s="17">
        <f t="shared" ref="J8:J18" si="2">I8*$F$2</f>
        <v>296.39999999999998</v>
      </c>
      <c r="K8" s="18">
        <f>I8+J8</f>
        <v>1856.4</v>
      </c>
      <c r="L8" s="29" t="str">
        <f>A8</f>
        <v>Reifen</v>
      </c>
    </row>
    <row r="9" spans="1:12" x14ac:dyDescent="0.25">
      <c r="A9" s="11" t="s">
        <v>7</v>
      </c>
      <c r="B9" s="5">
        <v>1</v>
      </c>
      <c r="C9" s="16">
        <v>150</v>
      </c>
      <c r="D9" s="31"/>
      <c r="E9" s="16">
        <f t="shared" si="0"/>
        <v>150</v>
      </c>
      <c r="F9" s="17">
        <v>200</v>
      </c>
      <c r="G9" s="18">
        <f t="shared" ref="G9:G18" si="3">E9+F9</f>
        <v>350</v>
      </c>
      <c r="H9" s="17">
        <f t="shared" si="1"/>
        <v>105</v>
      </c>
      <c r="I9" s="18">
        <f t="shared" ref="I9:I18" si="4">G9+H9</f>
        <v>455</v>
      </c>
      <c r="J9" s="17">
        <f t="shared" si="2"/>
        <v>86.45</v>
      </c>
      <c r="K9" s="18">
        <f t="shared" ref="K9:K18" si="5">I9+J9</f>
        <v>541.45000000000005</v>
      </c>
      <c r="L9" s="26" t="str">
        <f t="shared" ref="L9:L19" si="6">A9</f>
        <v>Lenkrad</v>
      </c>
    </row>
    <row r="10" spans="1:12" x14ac:dyDescent="0.25">
      <c r="A10" s="11" t="s">
        <v>8</v>
      </c>
      <c r="B10" s="5">
        <v>4</v>
      </c>
      <c r="C10" s="16">
        <v>500</v>
      </c>
      <c r="D10" s="31" t="s">
        <v>26</v>
      </c>
      <c r="E10" s="16">
        <f t="shared" si="0"/>
        <v>2000</v>
      </c>
      <c r="F10" s="17">
        <v>250</v>
      </c>
      <c r="G10" s="18">
        <f t="shared" si="3"/>
        <v>2250</v>
      </c>
      <c r="H10" s="17">
        <f t="shared" si="1"/>
        <v>675</v>
      </c>
      <c r="I10" s="18">
        <f t="shared" si="4"/>
        <v>2925</v>
      </c>
      <c r="J10" s="17">
        <f t="shared" si="2"/>
        <v>555.75</v>
      </c>
      <c r="K10" s="18">
        <f t="shared" si="5"/>
        <v>3480.75</v>
      </c>
      <c r="L10" s="26" t="str">
        <f t="shared" si="6"/>
        <v>Sitze</v>
      </c>
    </row>
    <row r="11" spans="1:12" x14ac:dyDescent="0.25">
      <c r="A11" s="11" t="s">
        <v>11</v>
      </c>
      <c r="B11" s="5">
        <v>5</v>
      </c>
      <c r="C11" s="16">
        <v>60</v>
      </c>
      <c r="D11" s="31" t="s">
        <v>26</v>
      </c>
      <c r="E11" s="16">
        <f t="shared" si="0"/>
        <v>300</v>
      </c>
      <c r="F11" s="17">
        <v>200</v>
      </c>
      <c r="G11" s="18">
        <f t="shared" si="3"/>
        <v>500</v>
      </c>
      <c r="H11" s="17">
        <f t="shared" si="1"/>
        <v>150</v>
      </c>
      <c r="I11" s="18">
        <f t="shared" si="4"/>
        <v>650</v>
      </c>
      <c r="J11" s="17">
        <f t="shared" si="2"/>
        <v>123.5</v>
      </c>
      <c r="K11" s="18">
        <f t="shared" si="5"/>
        <v>773.5</v>
      </c>
      <c r="L11" s="26" t="str">
        <f t="shared" si="6"/>
        <v>Kopfstützen</v>
      </c>
    </row>
    <row r="12" spans="1:12" x14ac:dyDescent="0.25">
      <c r="A12" s="11" t="s">
        <v>9</v>
      </c>
      <c r="B12" s="5">
        <v>1</v>
      </c>
      <c r="C12" s="16">
        <v>5000</v>
      </c>
      <c r="D12" s="31" t="s">
        <v>26</v>
      </c>
      <c r="E12" s="16">
        <f t="shared" si="0"/>
        <v>5000</v>
      </c>
      <c r="F12" s="17">
        <v>800</v>
      </c>
      <c r="G12" s="18">
        <f t="shared" si="3"/>
        <v>5800</v>
      </c>
      <c r="H12" s="17">
        <f t="shared" si="1"/>
        <v>1740</v>
      </c>
      <c r="I12" s="18">
        <f t="shared" si="4"/>
        <v>7540</v>
      </c>
      <c r="J12" s="17">
        <f t="shared" si="2"/>
        <v>1432.6</v>
      </c>
      <c r="K12" s="18">
        <f t="shared" si="5"/>
        <v>8972.6</v>
      </c>
      <c r="L12" s="26" t="str">
        <f t="shared" si="6"/>
        <v>Motor</v>
      </c>
    </row>
    <row r="13" spans="1:12" x14ac:dyDescent="0.25">
      <c r="A13" s="11" t="s">
        <v>10</v>
      </c>
      <c r="B13" s="5">
        <v>1</v>
      </c>
      <c r="C13" s="16">
        <v>8000</v>
      </c>
      <c r="D13" s="31"/>
      <c r="E13" s="16">
        <f t="shared" si="0"/>
        <v>8000</v>
      </c>
      <c r="F13" s="17">
        <v>200</v>
      </c>
      <c r="G13" s="18">
        <f t="shared" si="3"/>
        <v>8200</v>
      </c>
      <c r="H13" s="17">
        <f t="shared" si="1"/>
        <v>2460</v>
      </c>
      <c r="I13" s="18">
        <f t="shared" si="4"/>
        <v>10660</v>
      </c>
      <c r="J13" s="17">
        <f t="shared" si="2"/>
        <v>2025.4</v>
      </c>
      <c r="K13" s="18">
        <f t="shared" si="5"/>
        <v>12685.4</v>
      </c>
      <c r="L13" s="26" t="str">
        <f t="shared" si="6"/>
        <v>Karosserie</v>
      </c>
    </row>
    <row r="14" spans="1:12" x14ac:dyDescent="0.25">
      <c r="A14" s="11" t="s">
        <v>12</v>
      </c>
      <c r="B14" s="6">
        <v>1</v>
      </c>
      <c r="C14" s="18">
        <v>250</v>
      </c>
      <c r="D14" s="32"/>
      <c r="E14" s="16">
        <f t="shared" si="0"/>
        <v>250</v>
      </c>
      <c r="F14" s="17">
        <v>300</v>
      </c>
      <c r="G14" s="18">
        <f t="shared" si="3"/>
        <v>550</v>
      </c>
      <c r="H14" s="17">
        <f t="shared" si="1"/>
        <v>165</v>
      </c>
      <c r="I14" s="18">
        <f t="shared" si="4"/>
        <v>715</v>
      </c>
      <c r="J14" s="17">
        <f t="shared" si="2"/>
        <v>135.85</v>
      </c>
      <c r="K14" s="18">
        <f t="shared" si="5"/>
        <v>850.85</v>
      </c>
      <c r="L14" s="26" t="str">
        <f t="shared" si="6"/>
        <v>Motorhaube</v>
      </c>
    </row>
    <row r="15" spans="1:12" x14ac:dyDescent="0.25">
      <c r="A15" s="11" t="s">
        <v>13</v>
      </c>
      <c r="B15" s="6">
        <v>1</v>
      </c>
      <c r="C15" s="18">
        <v>150</v>
      </c>
      <c r="D15" s="32" t="s">
        <v>26</v>
      </c>
      <c r="E15" s="16">
        <f t="shared" si="0"/>
        <v>150</v>
      </c>
      <c r="F15" s="17">
        <v>200</v>
      </c>
      <c r="G15" s="18">
        <f t="shared" si="3"/>
        <v>350</v>
      </c>
      <c r="H15" s="17">
        <f t="shared" si="1"/>
        <v>105</v>
      </c>
      <c r="I15" s="18">
        <f t="shared" si="4"/>
        <v>455</v>
      </c>
      <c r="J15" s="17">
        <f t="shared" si="2"/>
        <v>86.45</v>
      </c>
      <c r="K15" s="18">
        <f t="shared" si="5"/>
        <v>541.45000000000005</v>
      </c>
      <c r="L15" s="26" t="str">
        <f t="shared" si="6"/>
        <v>Kofferraumdeckel</v>
      </c>
    </row>
    <row r="16" spans="1:12" x14ac:dyDescent="0.25">
      <c r="A16" s="11" t="s">
        <v>1</v>
      </c>
      <c r="B16" s="6">
        <v>1</v>
      </c>
      <c r="C16" s="18">
        <v>250</v>
      </c>
      <c r="D16" s="32"/>
      <c r="E16" s="16">
        <f t="shared" si="0"/>
        <v>250</v>
      </c>
      <c r="F16" s="17">
        <v>250</v>
      </c>
      <c r="G16" s="18">
        <f t="shared" si="3"/>
        <v>500</v>
      </c>
      <c r="H16" s="17">
        <f t="shared" si="1"/>
        <v>150</v>
      </c>
      <c r="I16" s="18">
        <f t="shared" si="4"/>
        <v>650</v>
      </c>
      <c r="J16" s="17">
        <f t="shared" si="2"/>
        <v>123.5</v>
      </c>
      <c r="K16" s="18">
        <f t="shared" si="5"/>
        <v>773.5</v>
      </c>
      <c r="L16" s="26" t="str">
        <f t="shared" si="6"/>
        <v>Kabelbaum</v>
      </c>
    </row>
    <row r="17" spans="1:12" x14ac:dyDescent="0.25">
      <c r="A17" s="11" t="s">
        <v>14</v>
      </c>
      <c r="B17" s="6">
        <v>15</v>
      </c>
      <c r="C17" s="18">
        <v>100</v>
      </c>
      <c r="D17" s="32" t="s">
        <v>26</v>
      </c>
      <c r="E17" s="16">
        <f t="shared" si="0"/>
        <v>1500</v>
      </c>
      <c r="F17" s="17">
        <v>360</v>
      </c>
      <c r="G17" s="18">
        <f t="shared" si="3"/>
        <v>1860</v>
      </c>
      <c r="H17" s="17">
        <f t="shared" si="1"/>
        <v>558</v>
      </c>
      <c r="I17" s="18">
        <f t="shared" si="4"/>
        <v>2418</v>
      </c>
      <c r="J17" s="17">
        <f t="shared" si="2"/>
        <v>459.42</v>
      </c>
      <c r="K17" s="18">
        <f t="shared" si="5"/>
        <v>2877.42</v>
      </c>
      <c r="L17" s="26" t="str">
        <f t="shared" si="6"/>
        <v>Lautsprecher</v>
      </c>
    </row>
    <row r="18" spans="1:12" x14ac:dyDescent="0.25">
      <c r="A18" s="12" t="s">
        <v>16</v>
      </c>
      <c r="B18" s="7">
        <v>1</v>
      </c>
      <c r="C18" s="21">
        <v>500</v>
      </c>
      <c r="D18" s="21"/>
      <c r="E18" s="19">
        <f t="shared" si="0"/>
        <v>500</v>
      </c>
      <c r="F18" s="20">
        <v>120</v>
      </c>
      <c r="G18" s="21">
        <f t="shared" si="3"/>
        <v>620</v>
      </c>
      <c r="H18" s="20">
        <f t="shared" si="1"/>
        <v>186</v>
      </c>
      <c r="I18" s="21">
        <f t="shared" si="4"/>
        <v>806</v>
      </c>
      <c r="J18" s="20">
        <f t="shared" si="2"/>
        <v>153.14000000000001</v>
      </c>
      <c r="K18" s="21">
        <f t="shared" si="5"/>
        <v>959.14</v>
      </c>
      <c r="L18" s="27" t="str">
        <f t="shared" si="6"/>
        <v>Mittelkonsole</v>
      </c>
    </row>
    <row r="19" spans="1:12" ht="15.75" thickBot="1" x14ac:dyDescent="0.3">
      <c r="A19" s="22" t="s">
        <v>3</v>
      </c>
      <c r="B19" s="23"/>
      <c r="C19" s="24"/>
      <c r="D19" s="24"/>
      <c r="E19" s="24">
        <f t="shared" ref="E19:K19" si="7">SUM(E8:E18)</f>
        <v>19100</v>
      </c>
      <c r="F19" s="24">
        <f t="shared" si="7"/>
        <v>3080</v>
      </c>
      <c r="G19" s="24">
        <f t="shared" si="7"/>
        <v>22180</v>
      </c>
      <c r="H19" s="24">
        <f t="shared" si="7"/>
        <v>6654</v>
      </c>
      <c r="I19" s="24">
        <f t="shared" si="7"/>
        <v>28834</v>
      </c>
      <c r="J19" s="24">
        <f t="shared" si="7"/>
        <v>5478.4600000000009</v>
      </c>
      <c r="K19" s="24">
        <f t="shared" si="7"/>
        <v>34312.46</v>
      </c>
      <c r="L19" s="28" t="str">
        <f t="shared" si="6"/>
        <v>Gesamtkosten</v>
      </c>
    </row>
    <row r="20" spans="1:12" ht="15.75" thickTop="1" x14ac:dyDescent="0.25">
      <c r="A20" s="4"/>
    </row>
  </sheetData>
  <mergeCells count="5">
    <mergeCell ref="B3:K3"/>
    <mergeCell ref="B4:I4"/>
    <mergeCell ref="B5:G5"/>
    <mergeCell ref="B6:E6"/>
    <mergeCell ref="A1:L1"/>
  </mergeCells>
  <printOptions horizontalCentered="1" verticalCentered="1"/>
  <pageMargins left="0.42" right="0.36" top="0.98425196850393704" bottom="0.98425196850393704" header="0.51181102362204722" footer="0.51181102362204722"/>
  <pageSetup paperSize="9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sqref="A1:F1"/>
    </sheetView>
  </sheetViews>
  <sheetFormatPr baseColWidth="10" defaultRowHeight="12.75" x14ac:dyDescent="0.2"/>
  <sheetData>
    <row r="1" spans="1:6" x14ac:dyDescent="0.2">
      <c r="A1" s="33" t="s">
        <v>24</v>
      </c>
      <c r="B1" t="s">
        <v>29</v>
      </c>
      <c r="C1" s="38">
        <v>0.3</v>
      </c>
      <c r="E1" t="s">
        <v>41</v>
      </c>
      <c r="F1" s="38">
        <v>0.19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Kostenkalk (roh)</vt:lpstr>
      <vt:lpstr>Kostenkalk (fertig)</vt:lpstr>
      <vt:lpstr>Grunddaten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Trainer Trainer</cp:lastModifiedBy>
  <cp:lastPrinted>2010-11-28T14:25:28Z</cp:lastPrinted>
  <dcterms:created xsi:type="dcterms:W3CDTF">2010-06-12T07:24:50Z</dcterms:created>
  <dcterms:modified xsi:type="dcterms:W3CDTF">2010-11-28T14:47:55Z</dcterms:modified>
</cp:coreProperties>
</file>